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4240" windowHeight="13140"/>
  </bookViews>
  <sheets>
    <sheet name="3" sheetId="5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5"/>
  <c r="E6"/>
  <c r="E7"/>
  <c r="E8"/>
  <c r="E9"/>
  <c r="E10"/>
  <c r="E11"/>
  <c r="E12"/>
  <c r="E13"/>
  <c r="E14"/>
  <c r="E15"/>
  <c r="E16"/>
  <c r="E17"/>
  <c r="E18"/>
  <c r="E4"/>
  <c r="M12"/>
  <c r="L13"/>
  <c r="L12"/>
  <c r="K12"/>
  <c r="J11"/>
  <c r="J12"/>
  <c r="M17"/>
  <c r="L17"/>
  <c r="K17"/>
  <c r="J17"/>
  <c r="M5" l="1"/>
  <c r="L5"/>
  <c r="K5"/>
  <c r="J5"/>
  <c r="M18" l="1"/>
  <c r="L18"/>
  <c r="K18"/>
  <c r="J18"/>
  <c r="M16" l="1"/>
  <c r="L16"/>
  <c r="K16"/>
  <c r="J16"/>
  <c r="M6"/>
  <c r="L6"/>
  <c r="K6"/>
  <c r="J6"/>
  <c r="M9"/>
  <c r="L9"/>
  <c r="K9"/>
  <c r="J9"/>
  <c r="M15"/>
  <c r="L15"/>
  <c r="K15"/>
  <c r="J15"/>
  <c r="M13"/>
  <c r="K13"/>
  <c r="J13"/>
  <c r="M11"/>
  <c r="K11"/>
  <c r="M4"/>
  <c r="K4"/>
  <c r="J4"/>
  <c r="I5" l="1"/>
  <c r="I6"/>
  <c r="I8"/>
  <c r="I9"/>
  <c r="I11"/>
  <c r="I12"/>
  <c r="I13"/>
  <c r="I15"/>
  <c r="I16"/>
  <c r="I17"/>
  <c r="I18"/>
  <c r="I4"/>
  <c r="G16"/>
  <c r="G17"/>
  <c r="G18"/>
  <c r="I19" l="1"/>
  <c r="G15"/>
  <c r="G13"/>
  <c r="G12"/>
  <c r="G11"/>
  <c r="G9"/>
  <c r="G8"/>
  <c r="G6"/>
  <c r="G5"/>
  <c r="G4"/>
  <c r="G19" l="1"/>
</calcChain>
</file>

<file path=xl/sharedStrings.xml><?xml version="1.0" encoding="utf-8"?>
<sst xmlns="http://schemas.openxmlformats.org/spreadsheetml/2006/main" count="37" uniqueCount="37">
  <si>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</si>
  <si>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</si>
  <si>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</si>
  <si>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</si>
  <si>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</si>
  <si>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</si>
  <si>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</si>
  <si>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</si>
  <si>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</si>
  <si>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</si>
  <si>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</si>
  <si>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Отд./корп</t>
  </si>
  <si>
    <t>№ рец.</t>
  </si>
  <si>
    <t>Выход, г</t>
  </si>
  <si>
    <t>МКОУ Кумухская СОШ</t>
  </si>
  <si>
    <t>Капуста</t>
  </si>
  <si>
    <t>Морковь</t>
  </si>
  <si>
    <t>Лук</t>
  </si>
  <si>
    <t>Сахар</t>
  </si>
  <si>
    <t>Хлеб</t>
  </si>
  <si>
    <t>Всего кг</t>
  </si>
  <si>
    <t>Цена 1 кг</t>
  </si>
  <si>
    <t>Сумма</t>
  </si>
  <si>
    <t>Макароны</t>
  </si>
  <si>
    <t>соль</t>
  </si>
  <si>
    <t>Зел горошек</t>
  </si>
  <si>
    <t>Масло раст</t>
  </si>
  <si>
    <t>с</t>
  </si>
  <si>
    <t>Салат</t>
  </si>
  <si>
    <t>витамин</t>
  </si>
  <si>
    <t>макароны</t>
  </si>
  <si>
    <t>сарделькой</t>
  </si>
  <si>
    <t>сарделька</t>
  </si>
  <si>
    <t>Масло сливочное</t>
  </si>
  <si>
    <t xml:space="preserve">кисель </t>
  </si>
  <si>
    <t>кисель</t>
  </si>
  <si>
    <t>30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</si>
</sst>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11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1" fillId="0" borderId="5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2" fontId="0" fillId="2" borderId="7" xfId="0" applyNumberFormat="1" applyFill="1" applyBorder="1" applyAlignment="1" applyProtection="1">
      <alignment horizontal="left"/>
      <protection locked="0"/>
    </xf>
    <xf numFmtId="2" fontId="0" fillId="2" borderId="16" xfId="0" applyNumberFormat="1" applyFill="1" applyBorder="1" applyAlignment="1" applyProtection="1">
      <alignment horizontal="left"/>
      <protection locked="0"/>
    </xf>
    <xf numFmtId="2" fontId="0" fillId="2" borderId="9" xfId="0" applyNumberFormat="1" applyFill="1" applyBorder="1" applyAlignment="1" applyProtection="1">
      <alignment horizontal="left"/>
      <protection locked="0"/>
    </xf>
    <xf numFmtId="2" fontId="0" fillId="2" borderId="16" xfId="0" applyNumberFormat="1" applyFill="1" applyBorder="1" applyProtection="1">
      <protection locked="0"/>
    </xf>
    <xf numFmtId="49" fontId="0" fillId="2" borderId="11" xfId="0" applyNumberFormat="1" applyFill="1" applyBorder="1" applyProtection="1">
      <protection locked="0"/>
    </xf>
    <xf numFmtId="0" fontId="0" fillId="0" borderId="0" xfId="0" applyBorder="1" applyAlignment="1" applyProtection="1">
      <protection locked="0"/>
    </xf>
    <xf numFmtId="0" fontId="2" fillId="0" borderId="0" xfId="0" applyFont="1" applyBorder="1" applyAlignment="1">
      <alignment wrapText="1"/>
    </xf>
    <xf numFmtId="49" fontId="0" fillId="2" borderId="11" xfId="0" applyNumberFormat="1" applyFill="1" applyBorder="1" applyAlignment="1" applyProtection="1">
      <alignment wrapText="1"/>
      <protection locked="0"/>
    </xf>
    <xf numFmtId="49" fontId="0" fillId="2" borderId="1" xfId="0" applyNumberFormat="1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2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M21"/>
  <sheetViews>
    <sheetView showGridLines="0" showRowColHeaders="0" tabSelected="1" view="pageBreakPreview" zoomScale="60" workbookViewId="0">
      <selection activeCell="N8" sqref="N8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21.5703125" customWidth="1"/>
    <col min="5" max="7" width="11.5703125" customWidth="1"/>
    <col min="8" max="8" width="10.140625" customWidth="1"/>
    <col min="10" max="10" width="13.42578125" customWidth="1"/>
    <col min="11" max="11" width="7.7109375" customWidth="1"/>
    <col min="12" max="12" width="7.85546875" customWidth="1"/>
    <col min="13" max="13" width="10.42578125" customWidth="1"/>
  </cols>
  <sheetData>
    <row r="1" spans="1:13">
      <c r="A1" t="s">
        <v>0</v>
      </c>
      <c r="B1" s="46" t="s">
        <v>14</v>
      </c>
      <c r="C1" s="47"/>
      <c r="D1" s="48"/>
      <c r="E1" s="39"/>
      <c r="F1" s="39"/>
      <c r="G1" s="39"/>
      <c r="H1" t="s">
        <v>11</v>
      </c>
      <c r="I1" s="16"/>
      <c r="L1" t="s">
        <v>1</v>
      </c>
      <c r="M1" s="49">
        <v>6</v>
      </c>
    </row>
    <row r="2" spans="1:13" ht="7.5" customHeight="1" thickBot="1"/>
    <row r="3" spans="1:13" ht="15.75" thickBot="1">
      <c r="A3" s="12" t="s">
        <v>2</v>
      </c>
      <c r="B3" s="13" t="s">
        <v>3</v>
      </c>
      <c r="C3" s="13" t="s">
        <v>12</v>
      </c>
      <c r="D3" s="13" t="s">
        <v>4</v>
      </c>
      <c r="E3" s="13" t="s">
        <v>20</v>
      </c>
      <c r="F3" s="13" t="s">
        <v>21</v>
      </c>
      <c r="G3" s="13" t="s">
        <v>22</v>
      </c>
      <c r="H3" s="13" t="s">
        <v>13</v>
      </c>
      <c r="I3" s="13" t="s">
        <v>5</v>
      </c>
      <c r="J3" s="13" t="s">
        <v>6</v>
      </c>
      <c r="K3" s="13" t="s">
        <v>7</v>
      </c>
      <c r="L3" s="13" t="s">
        <v>8</v>
      </c>
      <c r="M3" s="14" t="s">
        <v>9</v>
      </c>
    </row>
    <row r="4" spans="1:13" ht="15.75" thickBot="1">
      <c r="A4" s="4" t="s">
        <v>10</v>
      </c>
      <c r="B4" s="5" t="s">
        <v>30</v>
      </c>
      <c r="C4" s="29"/>
      <c r="D4" s="31" t="s">
        <v>23</v>
      </c>
      <c r="E4" s="31">
        <f>H4*116/1000</f>
        <v>8.1199999999999992</v>
      </c>
      <c r="F4" s="31">
        <v>65</v>
      </c>
      <c r="G4" s="31">
        <f t="shared" ref="G4:G18" si="0">E4*F4</f>
        <v>527.79999999999995</v>
      </c>
      <c r="H4" s="33">
        <v>70</v>
      </c>
      <c r="I4" s="17">
        <f>H4/1000*F4</f>
        <v>4.5500000000000007</v>
      </c>
      <c r="J4" s="17">
        <f>H4/100*48</f>
        <v>33.599999999999994</v>
      </c>
      <c r="K4" s="17">
        <f>H4/100*1.7</f>
        <v>1.19</v>
      </c>
      <c r="L4" s="17">
        <v>0</v>
      </c>
      <c r="M4" s="34">
        <f>H4/100*10.8</f>
        <v>7.56</v>
      </c>
    </row>
    <row r="5" spans="1:13" ht="15.75" thickBot="1">
      <c r="A5" s="7"/>
      <c r="B5" s="10" t="s">
        <v>27</v>
      </c>
      <c r="C5" s="30"/>
      <c r="D5" s="31" t="s">
        <v>32</v>
      </c>
      <c r="E5" s="31">
        <f t="shared" ref="E5:E18" si="1">H5*116/1000</f>
        <v>15.66</v>
      </c>
      <c r="F5" s="31">
        <v>230</v>
      </c>
      <c r="G5" s="31">
        <f t="shared" si="0"/>
        <v>3601.8</v>
      </c>
      <c r="H5" s="33">
        <v>135</v>
      </c>
      <c r="I5" s="17">
        <f t="shared" ref="I5:I18" si="2">H5/1000*F5</f>
        <v>31.05</v>
      </c>
      <c r="J5" s="44">
        <f>H5/100*254</f>
        <v>342.90000000000003</v>
      </c>
      <c r="K5" s="44">
        <f>H5/100*17.17</f>
        <v>23.179500000000004</v>
      </c>
      <c r="L5" s="44">
        <f>H5/100*20</f>
        <v>27</v>
      </c>
      <c r="M5" s="45">
        <f>H5/100*0</f>
        <v>0</v>
      </c>
    </row>
    <row r="6" spans="1:13" ht="15.75" thickBot="1">
      <c r="A6" s="7"/>
      <c r="B6" s="1" t="s">
        <v>31</v>
      </c>
      <c r="C6" s="16"/>
      <c r="D6" s="31" t="s">
        <v>33</v>
      </c>
      <c r="E6" s="31">
        <f t="shared" si="1"/>
        <v>1.3919999999999999</v>
      </c>
      <c r="F6" s="31">
        <v>820</v>
      </c>
      <c r="G6" s="31">
        <f t="shared" si="0"/>
        <v>1141.4399999999998</v>
      </c>
      <c r="H6" s="33">
        <v>12</v>
      </c>
      <c r="I6" s="17">
        <f t="shared" si="2"/>
        <v>9.84</v>
      </c>
      <c r="J6" s="15">
        <f>H6/100*899</f>
        <v>107.88</v>
      </c>
      <c r="K6" s="15">
        <f>H6/100*0</f>
        <v>0</v>
      </c>
      <c r="L6" s="15">
        <f>H6/100*99.9</f>
        <v>11.988</v>
      </c>
      <c r="M6" s="43">
        <f>H6/100*0</f>
        <v>0</v>
      </c>
    </row>
    <row r="7" spans="1:13" ht="15.75" thickBot="1">
      <c r="A7" s="7"/>
      <c r="B7" s="1"/>
      <c r="C7" s="16"/>
      <c r="D7" s="31"/>
      <c r="E7" s="31">
        <f t="shared" si="1"/>
        <v>0</v>
      </c>
      <c r="F7" s="31"/>
      <c r="G7" s="31"/>
      <c r="H7" s="33"/>
      <c r="I7" s="17"/>
      <c r="J7" s="18"/>
      <c r="K7" s="18"/>
      <c r="L7" s="18"/>
      <c r="M7" s="36"/>
    </row>
    <row r="8" spans="1:13" ht="15.75" thickBot="1">
      <c r="A8" s="7"/>
      <c r="B8" s="2"/>
      <c r="C8" s="16"/>
      <c r="D8" s="31" t="s">
        <v>24</v>
      </c>
      <c r="E8" s="31">
        <f t="shared" si="1"/>
        <v>0.69599999999999995</v>
      </c>
      <c r="F8" s="31">
        <v>15</v>
      </c>
      <c r="G8" s="31">
        <f t="shared" si="0"/>
        <v>10.44</v>
      </c>
      <c r="H8" s="33">
        <v>6</v>
      </c>
      <c r="I8" s="17">
        <f t="shared" si="2"/>
        <v>0.09</v>
      </c>
      <c r="J8" s="18">
        <v>0</v>
      </c>
      <c r="K8" s="18">
        <v>0</v>
      </c>
      <c r="L8" s="18">
        <v>0</v>
      </c>
      <c r="M8" s="36">
        <v>0</v>
      </c>
    </row>
    <row r="9" spans="1:13" ht="15.75" thickBot="1">
      <c r="A9" s="8"/>
      <c r="B9" s="9"/>
      <c r="C9" s="9"/>
      <c r="D9" s="31" t="s">
        <v>19</v>
      </c>
      <c r="E9" s="31">
        <f t="shared" si="1"/>
        <v>9.2799999999999994</v>
      </c>
      <c r="F9" s="31">
        <v>50</v>
      </c>
      <c r="G9" s="31">
        <f t="shared" si="0"/>
        <v>463.99999999999994</v>
      </c>
      <c r="H9" s="33">
        <v>80</v>
      </c>
      <c r="I9" s="17">
        <f t="shared" si="2"/>
        <v>4</v>
      </c>
      <c r="J9" s="19">
        <f>H9/100*254</f>
        <v>203.20000000000002</v>
      </c>
      <c r="K9" s="19">
        <f>H9/100*7.7</f>
        <v>6.16</v>
      </c>
      <c r="L9" s="19">
        <f>H9/100*2.4</f>
        <v>1.92</v>
      </c>
      <c r="M9" s="19">
        <f>H9/100*53.4</f>
        <v>42.72</v>
      </c>
    </row>
    <row r="10" spans="1:13" ht="15.75" thickBot="1">
      <c r="A10" s="4"/>
      <c r="B10" s="11"/>
      <c r="C10" s="6"/>
      <c r="D10" s="31"/>
      <c r="E10" s="31">
        <f t="shared" si="1"/>
        <v>0</v>
      </c>
      <c r="F10" s="31"/>
      <c r="G10" s="31"/>
      <c r="H10" s="33"/>
      <c r="I10" s="17"/>
      <c r="J10" s="20"/>
      <c r="K10" s="20"/>
      <c r="L10" s="20"/>
      <c r="M10" s="35"/>
    </row>
    <row r="11" spans="1:13" ht="15.75" thickBot="1">
      <c r="A11" s="7"/>
      <c r="B11" s="2" t="s">
        <v>28</v>
      </c>
      <c r="C11" s="2"/>
      <c r="D11" s="31" t="s">
        <v>15</v>
      </c>
      <c r="E11" s="31">
        <f t="shared" si="1"/>
        <v>6.96</v>
      </c>
      <c r="F11" s="31">
        <v>30</v>
      </c>
      <c r="G11" s="31">
        <f t="shared" si="0"/>
        <v>208.8</v>
      </c>
      <c r="H11" s="33">
        <v>60</v>
      </c>
      <c r="I11" s="17">
        <f t="shared" si="2"/>
        <v>1.7999999999999998</v>
      </c>
      <c r="J11" s="20">
        <f>H11/100*81</f>
        <v>48.6</v>
      </c>
      <c r="K11" s="20">
        <f>H11/100*1.8</f>
        <v>1.08</v>
      </c>
      <c r="L11" s="20">
        <v>0</v>
      </c>
      <c r="M11" s="35">
        <f>H11/100*5.4</f>
        <v>3.24</v>
      </c>
    </row>
    <row r="12" spans="1:13" ht="15.75" thickBot="1">
      <c r="A12" s="8"/>
      <c r="B12" s="9" t="s">
        <v>29</v>
      </c>
      <c r="C12" s="9"/>
      <c r="D12" s="23" t="s">
        <v>25</v>
      </c>
      <c r="E12" s="31">
        <f t="shared" si="1"/>
        <v>3.48</v>
      </c>
      <c r="F12" s="23">
        <v>200</v>
      </c>
      <c r="G12" s="41">
        <f t="shared" si="0"/>
        <v>696</v>
      </c>
      <c r="H12" s="38" t="s">
        <v>36</v>
      </c>
      <c r="I12" s="17">
        <f t="shared" si="2"/>
        <v>6</v>
      </c>
      <c r="J12" s="20">
        <f>H12/100*28</f>
        <v>8.4</v>
      </c>
      <c r="K12" s="20">
        <f>H12/100*5.4</f>
        <v>1.62</v>
      </c>
      <c r="L12" s="18">
        <f>H12/100*0.1</f>
        <v>0.03</v>
      </c>
      <c r="M12" s="35">
        <f>H12/100*8.75</f>
        <v>2.625</v>
      </c>
    </row>
    <row r="13" spans="1:13" ht="15.75" thickBot="1">
      <c r="A13" s="7"/>
      <c r="B13" s="10"/>
      <c r="C13" s="3"/>
      <c r="D13" s="31" t="s">
        <v>16</v>
      </c>
      <c r="E13" s="31">
        <f t="shared" si="1"/>
        <v>2.2040000000000002</v>
      </c>
      <c r="F13" s="31">
        <v>35</v>
      </c>
      <c r="G13" s="31">
        <f t="shared" si="0"/>
        <v>77.14</v>
      </c>
      <c r="H13" s="33">
        <v>19</v>
      </c>
      <c r="I13" s="17">
        <f t="shared" si="2"/>
        <v>0.66500000000000004</v>
      </c>
      <c r="J13" s="18">
        <f>H13/100*33</f>
        <v>6.2700000000000005</v>
      </c>
      <c r="K13" s="18">
        <f>H13/100*1.3</f>
        <v>0.24700000000000003</v>
      </c>
      <c r="L13" s="18">
        <f>H13/100*0.4</f>
        <v>7.6000000000000012E-2</v>
      </c>
      <c r="M13" s="36">
        <f>H13/100*7</f>
        <v>1.33</v>
      </c>
    </row>
    <row r="14" spans="1:13" ht="15.75" thickBot="1">
      <c r="A14" s="7"/>
      <c r="B14" s="1"/>
      <c r="C14" s="15"/>
      <c r="D14" s="32"/>
      <c r="E14" s="31">
        <f t="shared" si="1"/>
        <v>0</v>
      </c>
      <c r="F14" s="40"/>
      <c r="G14" s="40"/>
      <c r="H14" s="25"/>
      <c r="I14" s="17"/>
      <c r="J14" s="19"/>
      <c r="K14" s="19"/>
      <c r="L14" s="19"/>
      <c r="M14" s="19"/>
    </row>
    <row r="15" spans="1:13" ht="15.75" thickBot="1">
      <c r="A15" s="7"/>
      <c r="B15" s="1"/>
      <c r="C15" s="6"/>
      <c r="D15" s="32" t="s">
        <v>17</v>
      </c>
      <c r="E15" s="31">
        <f t="shared" si="1"/>
        <v>0.57999999999999996</v>
      </c>
      <c r="F15" s="32">
        <v>30</v>
      </c>
      <c r="G15" s="32">
        <f t="shared" si="0"/>
        <v>17.399999999999999</v>
      </c>
      <c r="H15" s="33">
        <v>5</v>
      </c>
      <c r="I15" s="17">
        <f t="shared" si="2"/>
        <v>0.15</v>
      </c>
      <c r="J15" s="18">
        <f>H15/100*43</f>
        <v>2.15</v>
      </c>
      <c r="K15" s="18">
        <f>H15/100*1.7</f>
        <v>8.5000000000000006E-2</v>
      </c>
      <c r="L15" s="18">
        <f>H15/100*0</f>
        <v>0</v>
      </c>
      <c r="M15" s="36">
        <f>H15/100*9.5</f>
        <v>0.47500000000000003</v>
      </c>
    </row>
    <row r="16" spans="1:13" ht="15.75" thickBot="1">
      <c r="A16" s="7"/>
      <c r="B16" s="1"/>
      <c r="C16" s="2"/>
      <c r="D16" s="22" t="s">
        <v>26</v>
      </c>
      <c r="E16" s="31">
        <f t="shared" si="1"/>
        <v>0.69599999999999995</v>
      </c>
      <c r="F16" s="22">
        <v>200</v>
      </c>
      <c r="G16" s="32">
        <f t="shared" si="0"/>
        <v>139.19999999999999</v>
      </c>
      <c r="H16" s="15">
        <v>6</v>
      </c>
      <c r="I16" s="17">
        <f t="shared" si="2"/>
        <v>1.2</v>
      </c>
      <c r="J16" s="15">
        <f>H16/100*899</f>
        <v>53.94</v>
      </c>
      <c r="K16" s="15">
        <f>H16/100*0</f>
        <v>0</v>
      </c>
      <c r="L16" s="15">
        <f>H16/100*99.9</f>
        <v>5.9939999999999998</v>
      </c>
      <c r="M16" s="43">
        <f>H16/100*0</f>
        <v>0</v>
      </c>
    </row>
    <row r="17" spans="1:13" ht="15.75" thickBot="1">
      <c r="A17" s="7"/>
      <c r="B17" s="1" t="s">
        <v>34</v>
      </c>
      <c r="C17" s="2"/>
      <c r="D17" s="22" t="s">
        <v>35</v>
      </c>
      <c r="E17" s="31">
        <f t="shared" si="1"/>
        <v>1.74</v>
      </c>
      <c r="F17" s="22">
        <v>40</v>
      </c>
      <c r="G17" s="32">
        <f t="shared" si="0"/>
        <v>69.599999999999994</v>
      </c>
      <c r="H17" s="15">
        <v>15</v>
      </c>
      <c r="I17" s="17">
        <f t="shared" si="2"/>
        <v>0.6</v>
      </c>
      <c r="J17" s="20">
        <f>H17/100*216</f>
        <v>32.4</v>
      </c>
      <c r="K17" s="20">
        <f>H17/100*2.8</f>
        <v>0.42</v>
      </c>
      <c r="L17" s="20">
        <f>H17/100*0</f>
        <v>0</v>
      </c>
      <c r="M17" s="37">
        <f>H17/100*51.3</f>
        <v>7.6949999999999994</v>
      </c>
    </row>
    <row r="18" spans="1:13" ht="15.75" thickBot="1">
      <c r="A18" s="7"/>
      <c r="B18" s="1"/>
      <c r="C18" s="2"/>
      <c r="D18" s="22" t="s">
        <v>18</v>
      </c>
      <c r="E18" s="31">
        <f t="shared" si="1"/>
        <v>1.74</v>
      </c>
      <c r="F18" s="22">
        <v>70</v>
      </c>
      <c r="G18" s="32">
        <f t="shared" si="0"/>
        <v>121.8</v>
      </c>
      <c r="H18" s="15">
        <v>15</v>
      </c>
      <c r="I18" s="17">
        <f t="shared" si="2"/>
        <v>1.05</v>
      </c>
      <c r="J18" s="19">
        <f>H18/100*398</f>
        <v>59.699999999999996</v>
      </c>
      <c r="K18" s="19">
        <f>H18/100*0</f>
        <v>0</v>
      </c>
      <c r="L18" s="19">
        <f>H18/100*0</f>
        <v>0</v>
      </c>
      <c r="M18" s="27">
        <f>H18/100*99.7</f>
        <v>14.955</v>
      </c>
    </row>
    <row r="19" spans="1:13">
      <c r="A19" s="7"/>
      <c r="B19" s="1"/>
      <c r="C19" s="2"/>
      <c r="D19" s="22"/>
      <c r="E19" s="22"/>
      <c r="F19" s="22"/>
      <c r="G19" s="42">
        <f>G4+G5+G6+G7+G8+G9+G10+G11+G12+G13+G14+G15+G16+G17+G18</f>
        <v>7075.42</v>
      </c>
      <c r="H19" s="24"/>
      <c r="I19" s="18">
        <f>I4+I5+I6+I7+I8+I9+I10+I11+I12+I13+I14+I15+I16+I17+I18</f>
        <v>60.994999999999997</v>
      </c>
      <c r="J19" s="18"/>
      <c r="K19" s="18"/>
      <c r="L19" s="18"/>
      <c r="M19" s="26"/>
    </row>
    <row r="20" spans="1:13">
      <c r="A20" s="7"/>
      <c r="B20" s="21"/>
      <c r="C20" s="21"/>
      <c r="D20" s="22"/>
      <c r="E20" s="22"/>
      <c r="F20" s="22"/>
      <c r="G20" s="22"/>
      <c r="H20" s="24"/>
      <c r="I20" s="18"/>
      <c r="J20" s="15"/>
      <c r="K20" s="18"/>
      <c r="L20" s="28"/>
      <c r="M20" s="26"/>
    </row>
    <row r="21" spans="1:13" ht="15.75" thickBot="1">
      <c r="A21" s="8"/>
      <c r="B21" s="9"/>
      <c r="C21" s="9"/>
      <c r="D21" s="23"/>
      <c r="E21" s="23"/>
      <c r="F21" s="23"/>
      <c r="G21" s="23"/>
      <c r="H21" s="25"/>
      <c r="I21" s="19"/>
      <c r="J21" s="19"/>
      <c r="K21" s="19"/>
      <c r="L21" s="19"/>
      <c r="M21" s="27"/>
    </row>
  </sheetData>
  <mergeCells count="1">
    <mergeCell ref="B1:D1"/>
  </mergeCells>
  <pageMargins left="0.25" right="0.25" top="0.75" bottom="0.75" header="0.3" footer="0.3"/>
  <pageSetup paperSize="9" scale="95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мирхалум</cp:lastModifiedBy>
  <cp:lastPrinted>2022-12-01T12:02:28Z</cp:lastPrinted>
  <dcterms:created xsi:type="dcterms:W3CDTF">2015-06-05T18:19:34Z</dcterms:created>
  <dcterms:modified xsi:type="dcterms:W3CDTF">2022-12-01T12:02:34Z</dcterms:modified>
</cp:coreProperties>
</file>